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 (2)" sheetId="4" r:id="rId1"/>
  </sheets>
  <definedNames>
    <definedName name="_xlnm.Print_Area" localSheetId="0">'Лист1 (2)'!$A$1:$F$46</definedName>
  </definedNames>
  <calcPr calcId="125725"/>
</workbook>
</file>

<file path=xl/calcChain.xml><?xml version="1.0" encoding="utf-8"?>
<calcChain xmlns="http://schemas.openxmlformats.org/spreadsheetml/2006/main">
  <c r="F39" i="4"/>
  <c r="F32"/>
  <c r="F41" l="1"/>
  <c r="F40"/>
  <c r="F38"/>
  <c r="F37"/>
  <c r="F36"/>
  <c r="F34"/>
  <c r="F35"/>
  <c r="F33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F9"/>
  <c r="F42" l="1"/>
  <c r="F43" s="1"/>
  <c r="F44" l="1"/>
  <c r="F46" l="1"/>
  <c r="F45" s="1"/>
</calcChain>
</file>

<file path=xl/sharedStrings.xml><?xml version="1.0" encoding="utf-8"?>
<sst xmlns="http://schemas.openxmlformats.org/spreadsheetml/2006/main" count="87" uniqueCount="36">
  <si>
    <t>Выполнение работ по ремонту унично-дорожной сети в Южной зоне  Алтайского края</t>
  </si>
  <si>
    <t>№ п/п</t>
  </si>
  <si>
    <t>Наименование работ</t>
  </si>
  <si>
    <t>Единица изерений</t>
  </si>
  <si>
    <t>Объем работ</t>
  </si>
  <si>
    <t>т</t>
  </si>
  <si>
    <t>Администрация Алейского района района</t>
  </si>
  <si>
    <t>Ремонт  улично-дорожной сети с. Вавилон Алейского района Алтайского края</t>
  </si>
  <si>
    <t>Ремонт подъезда к ул. Школьная (135 м)</t>
  </si>
  <si>
    <t>Срезка поверхностного слоя асфальтобетонных дорожных покрытий с применением импортных фрез при ширине фрезерования до 2200 мм, толщина слоя до 5 см</t>
  </si>
  <si>
    <t>100 м2</t>
  </si>
  <si>
    <t>100м2</t>
  </si>
  <si>
    <t>Перевозка грузов автомобилями-самосвалами грузоподъемностью 10 т работающих вне карьера на расстояние: I класс груза до 10 км</t>
  </si>
  <si>
    <t>Лом асфальтобетона</t>
  </si>
  <si>
    <t>Розлив вяжущих материалов</t>
  </si>
  <si>
    <t>Устройство выравнивающего слоя из асфальтобетонной смеси: с применением укладчиков асфальтобетона</t>
  </si>
  <si>
    <t>100 т</t>
  </si>
  <si>
    <t>Смеси асфальтобетонные дорожные, аэродромные и асфальтобетон (горячие для пористого асфальтобетона щебеночные и гравийные),</t>
  </si>
  <si>
    <t>Смеси асфальтобетонные дорожные, аэродромные и асфальтобетон (горячие для пористого асфальтобетона щебеночные и гравийные), марка: II</t>
  </si>
  <si>
    <t>Укрепление обочин щебнем толщиной 10 см</t>
  </si>
  <si>
    <t>1000м2</t>
  </si>
  <si>
    <t>Смеси готовые щебеночно-песчаные (ГОСТ 25607-2009) номер: С5, размер зерен 0-40 мм</t>
  </si>
  <si>
    <t>м3</t>
  </si>
  <si>
    <t>Ремонт ул. Комсомольская (1100 м)</t>
  </si>
  <si>
    <t>1000 м2</t>
  </si>
  <si>
    <t>Цена за
ед.
руб.</t>
  </si>
  <si>
    <t>Сто-сть
всего
руб.</t>
  </si>
  <si>
    <t>Битумная эмульсия</t>
  </si>
  <si>
    <t>451,75</t>
  </si>
  <si>
    <t>Итого</t>
  </si>
  <si>
    <t>руб.</t>
  </si>
  <si>
    <t>ВСЕГО   (НМЦК)</t>
  </si>
  <si>
    <t>Расчёт НМЦК</t>
  </si>
  <si>
    <t>итого с  индексом изменения сметной стоимости  в цены 1 кв. 2020  =7,38</t>
  </si>
  <si>
    <t>Итого с коэф перевода в текущие цены = (99,5+102,6)/2 = 1,011</t>
  </si>
  <si>
    <t>НДС 20 %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</si>
</sst>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3" xfId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4" fillId="0" borderId="3" xfId="1" applyFont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3" xfId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/>
    <xf numFmtId="0" fontId="2" fillId="0" borderId="3" xfId="1" applyFont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3" xfId="1" applyBorder="1"/>
    <xf numFmtId="0" fontId="1" fillId="3" borderId="3" xfId="1" applyFill="1" applyBorder="1" applyAlignment="1">
      <alignment horizont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3" fontId="1" fillId="3" borderId="3" xfId="1" applyNumberFormat="1" applyFill="1" applyBorder="1" applyAlignment="1">
      <alignment horizontal="center" vertical="center"/>
    </xf>
    <xf numFmtId="3" fontId="1" fillId="3" borderId="3" xfId="1" applyNumberFormat="1" applyFont="1" applyFill="1" applyBorder="1" applyAlignment="1">
      <alignment horizontal="center" vertical="center"/>
    </xf>
    <xf numFmtId="3" fontId="1" fillId="3" borderId="3" xfId="1" applyNumberFormat="1" applyFill="1" applyBorder="1"/>
    <xf numFmtId="0" fontId="2" fillId="3" borderId="0" xfId="1" applyFont="1" applyFill="1" applyBorder="1" applyAlignment="1">
      <alignment horizontal="right" vertical="center"/>
    </xf>
    <xf numFmtId="0" fontId="1" fillId="3" borderId="0" xfId="1" applyFill="1" applyBorder="1"/>
    <xf numFmtId="0" fontId="3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4" fontId="1" fillId="3" borderId="3" xfId="1" applyNumberFormat="1" applyFont="1" applyFill="1" applyBorder="1" applyAlignment="1">
      <alignment horizontal="center" vertical="center"/>
    </xf>
    <xf numFmtId="4" fontId="1" fillId="3" borderId="3" xfId="1" applyNumberFormat="1" applyFill="1" applyBorder="1" applyAlignment="1">
      <alignment horizontal="center" vertical="center"/>
    </xf>
    <xf numFmtId="0" fontId="1" fillId="3" borderId="3" xfId="1" applyFill="1" applyBorder="1"/>
    <xf numFmtId="3" fontId="5" fillId="3" borderId="3" xfId="1" applyNumberFormat="1" applyFont="1" applyFill="1" applyBorder="1"/>
    <xf numFmtId="0" fontId="1" fillId="3" borderId="0" xfId="1" applyFill="1"/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0" fontId="1" fillId="0" borderId="4" xfId="1" applyBorder="1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9"/>
  <sheetViews>
    <sheetView tabSelected="1" view="pageBreakPreview" topLeftCell="A34" zoomScaleNormal="100" zoomScaleSheetLayoutView="100" workbookViewId="0">
      <selection activeCell="A47" sqref="A47:XFD56"/>
    </sheetView>
  </sheetViews>
  <sheetFormatPr defaultColWidth="11.5546875" defaultRowHeight="13.2"/>
  <cols>
    <col min="1" max="1" width="5.33203125" style="1" customWidth="1"/>
    <col min="2" max="2" width="75.5546875" style="2" customWidth="1"/>
    <col min="3" max="3" width="14" style="2" customWidth="1"/>
    <col min="4" max="4" width="14.88671875" style="38" customWidth="1"/>
    <col min="5" max="5" width="12.44140625" style="38" customWidth="1"/>
    <col min="6" max="6" width="15.109375" style="38" customWidth="1"/>
    <col min="7" max="16384" width="11.5546875" style="2"/>
  </cols>
  <sheetData>
    <row r="1" spans="1:6" ht="21.6" customHeight="1">
      <c r="A1" s="3"/>
      <c r="B1" s="40" t="s">
        <v>6</v>
      </c>
      <c r="C1" s="40"/>
      <c r="D1" s="40"/>
      <c r="E1" s="40"/>
      <c r="F1" s="40"/>
    </row>
    <row r="2" spans="1:6" ht="22.65" customHeight="1">
      <c r="A2" s="41" t="s">
        <v>32</v>
      </c>
      <c r="B2" s="41"/>
      <c r="C2" s="41"/>
      <c r="D2" s="41"/>
      <c r="E2" s="41"/>
      <c r="F2" s="41"/>
    </row>
    <row r="3" spans="1:6" ht="34.950000000000003" customHeight="1">
      <c r="A3" s="39" t="s">
        <v>0</v>
      </c>
      <c r="B3" s="39"/>
      <c r="C3" s="39"/>
      <c r="D3" s="39"/>
      <c r="E3" s="39"/>
      <c r="F3" s="39"/>
    </row>
    <row r="4" spans="1:6" ht="18.600000000000001" customHeight="1">
      <c r="A4" s="42"/>
      <c r="B4" s="42"/>
      <c r="C4" s="4"/>
      <c r="D4" s="29"/>
      <c r="E4" s="30"/>
      <c r="F4" s="30"/>
    </row>
    <row r="5" spans="1:6" s="7" customFormat="1" ht="60" customHeight="1">
      <c r="A5" s="5" t="s">
        <v>1</v>
      </c>
      <c r="B5" s="6" t="s">
        <v>2</v>
      </c>
      <c r="C5" s="6" t="s">
        <v>3</v>
      </c>
      <c r="D5" s="31" t="s">
        <v>4</v>
      </c>
      <c r="E5" s="31" t="s">
        <v>25</v>
      </c>
      <c r="F5" s="31" t="s">
        <v>26</v>
      </c>
    </row>
    <row r="6" spans="1:6" s="9" customFormat="1" ht="15" customHeight="1">
      <c r="A6" s="5">
        <v>1</v>
      </c>
      <c r="B6" s="8">
        <v>2</v>
      </c>
      <c r="C6" s="8">
        <v>3</v>
      </c>
      <c r="D6" s="32">
        <v>4</v>
      </c>
      <c r="E6" s="23">
        <v>5</v>
      </c>
      <c r="F6" s="23">
        <v>6</v>
      </c>
    </row>
    <row r="7" spans="1:6" s="9" customFormat="1" ht="27" customHeight="1">
      <c r="A7" s="45" t="s">
        <v>7</v>
      </c>
      <c r="B7" s="46"/>
      <c r="C7" s="46"/>
      <c r="D7" s="46"/>
      <c r="E7" s="23"/>
      <c r="F7" s="23"/>
    </row>
    <row r="8" spans="1:6" s="9" customFormat="1" ht="33.75" customHeight="1">
      <c r="A8" s="43" t="s">
        <v>8</v>
      </c>
      <c r="B8" s="44"/>
      <c r="C8" s="44"/>
      <c r="D8" s="44"/>
      <c r="E8" s="23"/>
      <c r="F8" s="23"/>
    </row>
    <row r="9" spans="1:6" s="11" customFormat="1" ht="49.5" customHeight="1">
      <c r="A9" s="10">
        <v>1</v>
      </c>
      <c r="B9" s="12" t="s">
        <v>9</v>
      </c>
      <c r="C9" s="13" t="s">
        <v>11</v>
      </c>
      <c r="D9" s="33">
        <v>5.4</v>
      </c>
      <c r="E9" s="24">
        <v>945.55550000000005</v>
      </c>
      <c r="F9" s="24">
        <f>ROUND(D9*E9,0)</f>
        <v>5106</v>
      </c>
    </row>
    <row r="10" spans="1:6" s="11" customFormat="1" ht="22.65" customHeight="1">
      <c r="A10" s="10">
        <v>2</v>
      </c>
      <c r="B10" s="12" t="s">
        <v>13</v>
      </c>
      <c r="C10" s="13" t="s">
        <v>5</v>
      </c>
      <c r="D10" s="33">
        <v>53.46</v>
      </c>
      <c r="E10" s="24">
        <v>51.29</v>
      </c>
      <c r="F10" s="24">
        <f>-ROUND(D10*E10,0)</f>
        <v>-2742</v>
      </c>
    </row>
    <row r="11" spans="1:6" s="11" customFormat="1" ht="34.5" customHeight="1">
      <c r="A11" s="10">
        <v>3</v>
      </c>
      <c r="B11" s="12" t="s">
        <v>12</v>
      </c>
      <c r="C11" s="13" t="s">
        <v>5</v>
      </c>
      <c r="D11" s="33">
        <v>53.46</v>
      </c>
      <c r="E11" s="24">
        <v>13.7</v>
      </c>
      <c r="F11" s="24">
        <f t="shared" ref="F11:F16" si="0">ROUND(D11*E11,0)</f>
        <v>732</v>
      </c>
    </row>
    <row r="12" spans="1:6" s="11" customFormat="1" ht="22.65" customHeight="1">
      <c r="A12" s="10">
        <v>4</v>
      </c>
      <c r="B12" s="12" t="s">
        <v>14</v>
      </c>
      <c r="C12" s="13" t="s">
        <v>5</v>
      </c>
      <c r="D12" s="33">
        <v>0.43</v>
      </c>
      <c r="E12" s="24">
        <v>67.441800000000001</v>
      </c>
      <c r="F12" s="24">
        <f t="shared" si="0"/>
        <v>29</v>
      </c>
    </row>
    <row r="13" spans="1:6" s="11" customFormat="1" ht="22.65" customHeight="1">
      <c r="A13" s="10"/>
      <c r="B13" s="12" t="s">
        <v>27</v>
      </c>
      <c r="C13" s="13" t="s">
        <v>5</v>
      </c>
      <c r="D13" s="33">
        <v>0.44290000000000002</v>
      </c>
      <c r="E13" s="24">
        <v>2723.2</v>
      </c>
      <c r="F13" s="24">
        <f t="shared" si="0"/>
        <v>1206</v>
      </c>
    </row>
    <row r="14" spans="1:6" ht="35.25" customHeight="1">
      <c r="A14" s="14">
        <v>5</v>
      </c>
      <c r="B14" s="12" t="s">
        <v>15</v>
      </c>
      <c r="C14" s="13" t="s">
        <v>16</v>
      </c>
      <c r="D14" s="33">
        <v>0.65339999999999998</v>
      </c>
      <c r="E14" s="25">
        <v>4931.1294699999999</v>
      </c>
      <c r="F14" s="25">
        <f t="shared" si="0"/>
        <v>3222</v>
      </c>
    </row>
    <row r="15" spans="1:6" ht="38.25" customHeight="1">
      <c r="A15" s="14"/>
      <c r="B15" s="12" t="s">
        <v>17</v>
      </c>
      <c r="C15" s="13" t="s">
        <v>5</v>
      </c>
      <c r="D15" s="33">
        <v>65.993399999999994</v>
      </c>
      <c r="E15" s="26" t="s">
        <v>28</v>
      </c>
      <c r="F15" s="26">
        <f t="shared" si="0"/>
        <v>29813</v>
      </c>
    </row>
    <row r="16" spans="1:6" s="16" customFormat="1" ht="46.95" customHeight="1">
      <c r="A16" s="15">
        <v>6</v>
      </c>
      <c r="B16" s="12" t="s">
        <v>9</v>
      </c>
      <c r="C16" s="13" t="s">
        <v>10</v>
      </c>
      <c r="D16" s="33">
        <v>2.8</v>
      </c>
      <c r="E16" s="34">
        <v>946.07140000000004</v>
      </c>
      <c r="F16" s="27">
        <f t="shared" si="0"/>
        <v>2649</v>
      </c>
    </row>
    <row r="17" spans="1:6" s="16" customFormat="1" ht="22.65" customHeight="1">
      <c r="A17" s="15">
        <v>7</v>
      </c>
      <c r="B17" s="17" t="s">
        <v>13</v>
      </c>
      <c r="C17" s="20" t="s">
        <v>5</v>
      </c>
      <c r="D17" s="33">
        <v>27.72</v>
      </c>
      <c r="E17" s="34">
        <v>51.29</v>
      </c>
      <c r="F17" s="27">
        <f>-ROUND(D17*E17,0)</f>
        <v>-1422</v>
      </c>
    </row>
    <row r="18" spans="1:6" s="16" customFormat="1" ht="33" customHeight="1">
      <c r="A18" s="15">
        <v>8</v>
      </c>
      <c r="B18" s="12" t="s">
        <v>12</v>
      </c>
      <c r="C18" s="20" t="s">
        <v>5</v>
      </c>
      <c r="D18" s="33">
        <v>27.72</v>
      </c>
      <c r="E18" s="34">
        <v>13.7</v>
      </c>
      <c r="F18" s="27">
        <f t="shared" ref="F18:F24" si="1">ROUND(D18*E18,0)</f>
        <v>380</v>
      </c>
    </row>
    <row r="19" spans="1:6" s="16" customFormat="1" ht="22.65" customHeight="1">
      <c r="A19" s="15">
        <v>9</v>
      </c>
      <c r="B19" s="12" t="s">
        <v>14</v>
      </c>
      <c r="C19" s="20" t="s">
        <v>5</v>
      </c>
      <c r="D19" s="33">
        <v>0.22</v>
      </c>
      <c r="E19" s="34">
        <v>68.181799999999996</v>
      </c>
      <c r="F19" s="27">
        <f t="shared" si="1"/>
        <v>15</v>
      </c>
    </row>
    <row r="20" spans="1:6" s="16" customFormat="1" ht="18" customHeight="1">
      <c r="A20" s="15"/>
      <c r="B20" s="12" t="s">
        <v>27</v>
      </c>
      <c r="C20" s="20" t="s">
        <v>5</v>
      </c>
      <c r="D20" s="33">
        <v>0.2266</v>
      </c>
      <c r="E20" s="34">
        <v>2723.2</v>
      </c>
      <c r="F20" s="27">
        <f t="shared" si="1"/>
        <v>617</v>
      </c>
    </row>
    <row r="21" spans="1:6" s="16" customFormat="1" ht="34.5" customHeight="1">
      <c r="A21" s="15">
        <v>10</v>
      </c>
      <c r="B21" s="12" t="s">
        <v>15</v>
      </c>
      <c r="C21" s="20" t="s">
        <v>16</v>
      </c>
      <c r="D21" s="33">
        <v>0.33879999999999999</v>
      </c>
      <c r="E21" s="34">
        <v>4926.2101000000002</v>
      </c>
      <c r="F21" s="27">
        <f t="shared" si="1"/>
        <v>1669</v>
      </c>
    </row>
    <row r="22" spans="1:6" s="16" customFormat="1" ht="35.25" customHeight="1">
      <c r="A22" s="15"/>
      <c r="B22" s="12" t="s">
        <v>18</v>
      </c>
      <c r="C22" s="20" t="s">
        <v>5</v>
      </c>
      <c r="D22" s="33">
        <v>34.218800000000002</v>
      </c>
      <c r="E22" s="34">
        <v>451.75</v>
      </c>
      <c r="F22" s="27">
        <f t="shared" si="1"/>
        <v>15458</v>
      </c>
    </row>
    <row r="23" spans="1:6" s="19" customFormat="1" ht="23.1" customHeight="1">
      <c r="A23" s="18">
        <v>11</v>
      </c>
      <c r="B23" s="12" t="s">
        <v>19</v>
      </c>
      <c r="C23" s="20" t="s">
        <v>20</v>
      </c>
      <c r="D23" s="33">
        <v>0.159</v>
      </c>
      <c r="E23" s="35">
        <v>5364.7798000000003</v>
      </c>
      <c r="F23" s="26">
        <f t="shared" si="1"/>
        <v>853</v>
      </c>
    </row>
    <row r="24" spans="1:6" s="16" customFormat="1" ht="29.4" customHeight="1">
      <c r="A24" s="15"/>
      <c r="B24" s="12" t="s">
        <v>21</v>
      </c>
      <c r="C24" s="20" t="s">
        <v>22</v>
      </c>
      <c r="D24" s="33">
        <v>14.0238</v>
      </c>
      <c r="E24" s="34">
        <v>165.83</v>
      </c>
      <c r="F24" s="27">
        <f t="shared" si="1"/>
        <v>2326</v>
      </c>
    </row>
    <row r="25" spans="1:6" s="16" customFormat="1" ht="22.2" customHeight="1">
      <c r="A25" s="43" t="s">
        <v>23</v>
      </c>
      <c r="B25" s="44"/>
      <c r="C25" s="21"/>
      <c r="D25" s="33"/>
      <c r="E25" s="34"/>
      <c r="F25" s="27"/>
    </row>
    <row r="26" spans="1:6" s="16" customFormat="1" ht="52.2" customHeight="1">
      <c r="A26" s="15">
        <v>1</v>
      </c>
      <c r="B26" s="12" t="s">
        <v>9</v>
      </c>
      <c r="C26" s="20" t="s">
        <v>11</v>
      </c>
      <c r="D26" s="33">
        <v>13.8</v>
      </c>
      <c r="E26" s="34">
        <v>945.78779999999995</v>
      </c>
      <c r="F26" s="27">
        <f>ROUND(D26*E26,0)</f>
        <v>13052</v>
      </c>
    </row>
    <row r="27" spans="1:6" s="16" customFormat="1" ht="18.75" customHeight="1">
      <c r="A27" s="15">
        <v>2</v>
      </c>
      <c r="B27" s="12" t="s">
        <v>13</v>
      </c>
      <c r="C27" s="20" t="s">
        <v>5</v>
      </c>
      <c r="D27" s="33">
        <v>136.6</v>
      </c>
      <c r="E27" s="34">
        <v>51.29</v>
      </c>
      <c r="F27" s="27">
        <f>-ROUND(D27*E27,0)</f>
        <v>-7006</v>
      </c>
    </row>
    <row r="28" spans="1:6" ht="32.25" customHeight="1">
      <c r="A28" s="14">
        <v>3</v>
      </c>
      <c r="B28" s="12" t="s">
        <v>12</v>
      </c>
      <c r="C28" s="20" t="s">
        <v>5</v>
      </c>
      <c r="D28" s="33">
        <v>136.6</v>
      </c>
      <c r="E28" s="35">
        <v>13.7</v>
      </c>
      <c r="F28" s="26">
        <f t="shared" ref="F28:F33" si="2">ROUND(D28*E28,0)</f>
        <v>1871</v>
      </c>
    </row>
    <row r="29" spans="1:6" ht="16.5" customHeight="1">
      <c r="A29" s="14">
        <v>4</v>
      </c>
      <c r="B29" s="12" t="s">
        <v>14</v>
      </c>
      <c r="C29" s="20" t="s">
        <v>5</v>
      </c>
      <c r="D29" s="33">
        <v>1.1032999999999999</v>
      </c>
      <c r="E29" s="35">
        <v>65.909000000000006</v>
      </c>
      <c r="F29" s="26">
        <f t="shared" si="2"/>
        <v>73</v>
      </c>
    </row>
    <row r="30" spans="1:6" ht="15.75" customHeight="1">
      <c r="A30" s="14"/>
      <c r="B30" s="12" t="s">
        <v>27</v>
      </c>
      <c r="C30" s="20" t="s">
        <v>5</v>
      </c>
      <c r="D30" s="33">
        <v>1.1363000000000001</v>
      </c>
      <c r="E30" s="35">
        <v>2723.2</v>
      </c>
      <c r="F30" s="26">
        <f t="shared" si="2"/>
        <v>3094</v>
      </c>
    </row>
    <row r="31" spans="1:6" ht="30.75" customHeight="1">
      <c r="A31" s="14">
        <v>5</v>
      </c>
      <c r="B31" s="12" t="s">
        <v>15</v>
      </c>
      <c r="C31" s="20" t="s">
        <v>16</v>
      </c>
      <c r="D31" s="33">
        <v>1.6647000000000001</v>
      </c>
      <c r="E31" s="35">
        <v>4928.1239999999998</v>
      </c>
      <c r="F31" s="26">
        <f t="shared" si="2"/>
        <v>8204</v>
      </c>
    </row>
    <row r="32" spans="1:6" ht="30.75" customHeight="1">
      <c r="A32" s="14"/>
      <c r="B32" s="12" t="s">
        <v>18</v>
      </c>
      <c r="C32" s="20" t="s">
        <v>5</v>
      </c>
      <c r="D32" s="33">
        <v>168.13499999999999</v>
      </c>
      <c r="E32" s="35">
        <v>451.75</v>
      </c>
      <c r="F32" s="26">
        <f>ROUND(D32*E32,0)</f>
        <v>75955</v>
      </c>
    </row>
    <row r="33" spans="1:6" ht="48" customHeight="1">
      <c r="A33" s="14">
        <v>6</v>
      </c>
      <c r="B33" s="12" t="s">
        <v>9</v>
      </c>
      <c r="C33" s="20" t="s">
        <v>11</v>
      </c>
      <c r="D33" s="33">
        <v>0.97</v>
      </c>
      <c r="E33" s="35">
        <v>945.97937999999999</v>
      </c>
      <c r="F33" s="26">
        <f t="shared" si="2"/>
        <v>918</v>
      </c>
    </row>
    <row r="34" spans="1:6" ht="16.95" customHeight="1">
      <c r="A34" s="14"/>
      <c r="B34" s="12" t="s">
        <v>13</v>
      </c>
      <c r="C34" s="20" t="s">
        <v>5</v>
      </c>
      <c r="D34" s="33">
        <v>9.6</v>
      </c>
      <c r="E34" s="35">
        <v>51.29</v>
      </c>
      <c r="F34" s="26">
        <f>-ROUND(D34*E34,0)</f>
        <v>-492</v>
      </c>
    </row>
    <row r="35" spans="1:6" ht="33" customHeight="1">
      <c r="A35" s="14"/>
      <c r="B35" s="12" t="s">
        <v>12</v>
      </c>
      <c r="C35" s="20" t="s">
        <v>5</v>
      </c>
      <c r="D35" s="33">
        <v>9.6</v>
      </c>
      <c r="E35" s="35">
        <v>13.7</v>
      </c>
      <c r="F35" s="26">
        <f t="shared" ref="F35:F41" si="3">ROUND(D35*E35,0)</f>
        <v>132</v>
      </c>
    </row>
    <row r="36" spans="1:6" ht="18.600000000000001" customHeight="1">
      <c r="A36" s="14">
        <v>7</v>
      </c>
      <c r="B36" s="12" t="s">
        <v>14</v>
      </c>
      <c r="C36" s="20" t="s">
        <v>5</v>
      </c>
      <c r="D36" s="33">
        <v>7.8E-2</v>
      </c>
      <c r="E36" s="35">
        <v>61.538460000000001</v>
      </c>
      <c r="F36" s="26">
        <f t="shared" si="3"/>
        <v>5</v>
      </c>
    </row>
    <row r="37" spans="1:6" ht="20.399999999999999" customHeight="1">
      <c r="A37" s="14"/>
      <c r="B37" s="12" t="s">
        <v>27</v>
      </c>
      <c r="C37" s="20" t="s">
        <v>5</v>
      </c>
      <c r="D37" s="33">
        <v>8.0299999999999996E-2</v>
      </c>
      <c r="E37" s="35">
        <v>2723.2</v>
      </c>
      <c r="F37" s="26">
        <f t="shared" si="3"/>
        <v>219</v>
      </c>
    </row>
    <row r="38" spans="1:6" ht="31.5" customHeight="1">
      <c r="A38" s="14">
        <v>8</v>
      </c>
      <c r="B38" s="12" t="s">
        <v>15</v>
      </c>
      <c r="C38" s="20" t="s">
        <v>16</v>
      </c>
      <c r="D38" s="33">
        <v>0.114</v>
      </c>
      <c r="E38" s="35">
        <v>4928.0196599999999</v>
      </c>
      <c r="F38" s="26">
        <f t="shared" si="3"/>
        <v>562</v>
      </c>
    </row>
    <row r="39" spans="1:6" ht="33.75" customHeight="1">
      <c r="A39" s="14"/>
      <c r="B39" s="12" t="s">
        <v>18</v>
      </c>
      <c r="C39" s="20" t="s">
        <v>5</v>
      </c>
      <c r="D39" s="33">
        <v>11.506</v>
      </c>
      <c r="E39" s="35">
        <v>451.75</v>
      </c>
      <c r="F39" s="26">
        <f>ROUND(D39*E39,0)-0.2</f>
        <v>5197.8</v>
      </c>
    </row>
    <row r="40" spans="1:6" ht="18" customHeight="1">
      <c r="A40" s="14">
        <v>12</v>
      </c>
      <c r="B40" s="12" t="s">
        <v>19</v>
      </c>
      <c r="C40" s="20" t="s">
        <v>24</v>
      </c>
      <c r="D40" s="33">
        <v>0.23</v>
      </c>
      <c r="E40" s="35">
        <v>5363.6363000000001</v>
      </c>
      <c r="F40" s="26">
        <f t="shared" si="3"/>
        <v>1234</v>
      </c>
    </row>
    <row r="41" spans="1:6" ht="31.2" customHeight="1">
      <c r="A41" s="14"/>
      <c r="B41" s="12" t="s">
        <v>21</v>
      </c>
      <c r="C41" s="20" t="s">
        <v>22</v>
      </c>
      <c r="D41" s="33">
        <v>20.28</v>
      </c>
      <c r="E41" s="35">
        <v>165.83</v>
      </c>
      <c r="F41" s="26">
        <f t="shared" si="3"/>
        <v>3363</v>
      </c>
    </row>
    <row r="42" spans="1:6" ht="18.600000000000001" customHeight="1">
      <c r="A42" s="14"/>
      <c r="B42" s="12" t="s">
        <v>29</v>
      </c>
      <c r="C42" s="20" t="s">
        <v>30</v>
      </c>
      <c r="D42" s="36"/>
      <c r="E42" s="36"/>
      <c r="F42" s="28">
        <f>SUM(F9:F41)</f>
        <v>166292.79999999999</v>
      </c>
    </row>
    <row r="43" spans="1:6" ht="34.200000000000003" customHeight="1">
      <c r="A43" s="14"/>
      <c r="B43" s="12" t="s">
        <v>33</v>
      </c>
      <c r="C43" s="20" t="s">
        <v>30</v>
      </c>
      <c r="D43" s="36"/>
      <c r="E43" s="36"/>
      <c r="F43" s="28">
        <f>F42*7.38+1</f>
        <v>1227241.8639999998</v>
      </c>
    </row>
    <row r="44" spans="1:6" ht="31.2" customHeight="1">
      <c r="A44" s="14"/>
      <c r="B44" s="12" t="s">
        <v>34</v>
      </c>
      <c r="C44" s="20" t="s">
        <v>30</v>
      </c>
      <c r="D44" s="36"/>
      <c r="E44" s="36"/>
      <c r="F44" s="28">
        <f>F43*1.011</f>
        <v>1240741.5245039996</v>
      </c>
    </row>
    <row r="45" spans="1:6" ht="17.399999999999999" customHeight="1">
      <c r="A45" s="14"/>
      <c r="B45" s="12" t="s">
        <v>35</v>
      </c>
      <c r="C45" s="20" t="s">
        <v>30</v>
      </c>
      <c r="D45" s="36"/>
      <c r="E45" s="36"/>
      <c r="F45" s="28">
        <f>F46-F44</f>
        <v>248148.30490079988</v>
      </c>
    </row>
    <row r="46" spans="1:6" ht="22.2" customHeight="1">
      <c r="A46" s="14"/>
      <c r="B46" s="22" t="s">
        <v>31</v>
      </c>
      <c r="C46" s="20" t="s">
        <v>30</v>
      </c>
      <c r="D46" s="36"/>
      <c r="E46" s="36"/>
      <c r="F46" s="37">
        <f>F44*1.2</f>
        <v>1488889.8294047995</v>
      </c>
    </row>
    <row r="47" spans="1:6" ht="14.1" customHeight="1"/>
    <row r="48" spans="1:6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</sheetData>
  <mergeCells count="7">
    <mergeCell ref="A25:B25"/>
    <mergeCell ref="A7:D7"/>
    <mergeCell ref="A8:D8"/>
    <mergeCell ref="A3:F3"/>
    <mergeCell ref="B1:F1"/>
    <mergeCell ref="A2:F2"/>
    <mergeCell ref="A4:B4"/>
  </mergeCells>
  <pageMargins left="0.6692913385826772" right="0" top="0.23622047244094491" bottom="7.874015748031496E-2" header="0" footer="0"/>
  <pageSetup paperSize="9" scale="6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2020-02-28T01:11:44Z</dcterms:modified>
</cp:coreProperties>
</file>